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ceC\Desktop\2020 domes lēmumi\protokols Nr.27 22.12.2020\"/>
    </mc:Choice>
  </mc:AlternateContent>
  <bookViews>
    <workbookView xWindow="0" yWindow="0" windowWidth="28800" windowHeight="12330"/>
  </bookViews>
  <sheets>
    <sheet name="VM pirmsskola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 l="1"/>
  <c r="D22" i="1"/>
  <c r="C22" i="1"/>
  <c r="G21" i="1"/>
  <c r="H21" i="1" s="1"/>
  <c r="I21" i="1" s="1"/>
  <c r="J21" i="1" s="1"/>
  <c r="L21" i="1" s="1"/>
  <c r="E21" i="1"/>
  <c r="O21" i="1" s="1"/>
  <c r="P21" i="1" s="1"/>
  <c r="Q21" i="1" s="1"/>
  <c r="R21" i="1" s="1"/>
  <c r="G20" i="1"/>
  <c r="H20" i="1" s="1"/>
  <c r="I20" i="1" s="1"/>
  <c r="J20" i="1" s="1"/>
  <c r="L20" i="1" s="1"/>
  <c r="E20" i="1"/>
  <c r="O20" i="1" s="1"/>
  <c r="P20" i="1" s="1"/>
  <c r="Q20" i="1" s="1"/>
  <c r="R20" i="1" s="1"/>
  <c r="G19" i="1"/>
  <c r="H19" i="1" s="1"/>
  <c r="I19" i="1" s="1"/>
  <c r="J19" i="1" s="1"/>
  <c r="L19" i="1" s="1"/>
  <c r="E19" i="1"/>
  <c r="O19" i="1" s="1"/>
  <c r="P19" i="1" s="1"/>
  <c r="Q19" i="1" s="1"/>
  <c r="R19" i="1" s="1"/>
  <c r="G18" i="1"/>
  <c r="H18" i="1" s="1"/>
  <c r="I18" i="1" s="1"/>
  <c r="J18" i="1" s="1"/>
  <c r="L18" i="1" s="1"/>
  <c r="E18" i="1"/>
  <c r="O18" i="1" s="1"/>
  <c r="P18" i="1" s="1"/>
  <c r="Q18" i="1" s="1"/>
  <c r="R18" i="1" s="1"/>
  <c r="G17" i="1"/>
  <c r="H17" i="1" s="1"/>
  <c r="I17" i="1" s="1"/>
  <c r="J17" i="1" s="1"/>
  <c r="L17" i="1" s="1"/>
  <c r="E17" i="1"/>
  <c r="O17" i="1" s="1"/>
  <c r="P17" i="1" s="1"/>
  <c r="Q17" i="1" s="1"/>
  <c r="R17" i="1" s="1"/>
  <c r="G16" i="1"/>
  <c r="H16" i="1" s="1"/>
  <c r="I16" i="1" s="1"/>
  <c r="J16" i="1" s="1"/>
  <c r="L16" i="1" s="1"/>
  <c r="E16" i="1"/>
  <c r="O16" i="1" s="1"/>
  <c r="P16" i="1" s="1"/>
  <c r="Q16" i="1" s="1"/>
  <c r="R16" i="1" s="1"/>
  <c r="G15" i="1"/>
  <c r="H15" i="1" s="1"/>
  <c r="I15" i="1" s="1"/>
  <c r="J15" i="1" s="1"/>
  <c r="L15" i="1" s="1"/>
  <c r="E15" i="1"/>
  <c r="O15" i="1" s="1"/>
  <c r="P15" i="1" s="1"/>
  <c r="Q15" i="1" s="1"/>
  <c r="R15" i="1" s="1"/>
  <c r="G14" i="1"/>
  <c r="H14" i="1" s="1"/>
  <c r="I14" i="1" s="1"/>
  <c r="J14" i="1" s="1"/>
  <c r="L14" i="1" s="1"/>
  <c r="E14" i="1"/>
  <c r="O14" i="1" s="1"/>
  <c r="P14" i="1" s="1"/>
  <c r="Q14" i="1" s="1"/>
  <c r="R14" i="1" s="1"/>
  <c r="G13" i="1"/>
  <c r="H13" i="1" s="1"/>
  <c r="I13" i="1" s="1"/>
  <c r="J13" i="1" s="1"/>
  <c r="L13" i="1" s="1"/>
  <c r="E13" i="1"/>
  <c r="O13" i="1" s="1"/>
  <c r="P13" i="1" s="1"/>
  <c r="Q13" i="1" s="1"/>
  <c r="R13" i="1" s="1"/>
  <c r="G12" i="1"/>
  <c r="H12" i="1" s="1"/>
  <c r="I12" i="1" s="1"/>
  <c r="J12" i="1" s="1"/>
  <c r="L12" i="1" s="1"/>
  <c r="E12" i="1"/>
  <c r="O12" i="1" s="1"/>
  <c r="P12" i="1" s="1"/>
  <c r="Q12" i="1" s="1"/>
  <c r="R12" i="1" s="1"/>
  <c r="G11" i="1"/>
  <c r="H11" i="1" s="1"/>
  <c r="I11" i="1" s="1"/>
  <c r="J11" i="1" s="1"/>
  <c r="L11" i="1" s="1"/>
  <c r="E11" i="1"/>
  <c r="O11" i="1" s="1"/>
  <c r="P11" i="1" s="1"/>
  <c r="Q11" i="1" s="1"/>
  <c r="R11" i="1" s="1"/>
  <c r="G10" i="1"/>
  <c r="H10" i="1" s="1"/>
  <c r="I10" i="1" s="1"/>
  <c r="J10" i="1" s="1"/>
  <c r="L10" i="1" s="1"/>
  <c r="E10" i="1"/>
  <c r="O10" i="1" s="1"/>
  <c r="P10" i="1" s="1"/>
  <c r="Q10" i="1" s="1"/>
  <c r="R10" i="1" s="1"/>
  <c r="G9" i="1"/>
  <c r="H9" i="1" s="1"/>
  <c r="I9" i="1" s="1"/>
  <c r="J9" i="1" s="1"/>
  <c r="L9" i="1" s="1"/>
  <c r="E9" i="1"/>
  <c r="O9" i="1" s="1"/>
  <c r="P9" i="1" s="1"/>
  <c r="Q9" i="1" s="1"/>
  <c r="R9" i="1" s="1"/>
  <c r="G8" i="1"/>
  <c r="H8" i="1" s="1"/>
  <c r="E8" i="1"/>
  <c r="O8" i="1" s="1"/>
  <c r="P8" i="1" s="1"/>
  <c r="Q8" i="1" s="1"/>
  <c r="R8" i="1" s="1"/>
  <c r="M11" i="1" l="1"/>
  <c r="N11" i="1" s="1"/>
  <c r="S11" i="1"/>
  <c r="T11" i="1" s="1"/>
  <c r="M20" i="1"/>
  <c r="N20" i="1" s="1"/>
  <c r="S20" i="1"/>
  <c r="T20" i="1" s="1"/>
  <c r="U20" i="1" s="1"/>
  <c r="M9" i="1"/>
  <c r="N9" i="1" s="1"/>
  <c r="S9" i="1"/>
  <c r="T9" i="1" s="1"/>
  <c r="U9" i="1" s="1"/>
  <c r="M12" i="1"/>
  <c r="N12" i="1" s="1"/>
  <c r="S12" i="1"/>
  <c r="T12" i="1" s="1"/>
  <c r="M15" i="1"/>
  <c r="N15" i="1" s="1"/>
  <c r="S15" i="1"/>
  <c r="T15" i="1" s="1"/>
  <c r="M18" i="1"/>
  <c r="N18" i="1" s="1"/>
  <c r="S18" i="1"/>
  <c r="T18" i="1" s="1"/>
  <c r="M21" i="1"/>
  <c r="N21" i="1" s="1"/>
  <c r="S21" i="1"/>
  <c r="T21" i="1" s="1"/>
  <c r="M14" i="1"/>
  <c r="N14" i="1" s="1"/>
  <c r="S14" i="1"/>
  <c r="T14" i="1" s="1"/>
  <c r="M10" i="1"/>
  <c r="N10" i="1" s="1"/>
  <c r="S10" i="1"/>
  <c r="T10" i="1" s="1"/>
  <c r="U10" i="1" s="1"/>
  <c r="M13" i="1"/>
  <c r="N13" i="1" s="1"/>
  <c r="S13" i="1"/>
  <c r="T13" i="1" s="1"/>
  <c r="M16" i="1"/>
  <c r="N16" i="1" s="1"/>
  <c r="S16" i="1"/>
  <c r="T16" i="1" s="1"/>
  <c r="U16" i="1" s="1"/>
  <c r="M19" i="1"/>
  <c r="N19" i="1" s="1"/>
  <c r="S19" i="1"/>
  <c r="T19" i="1" s="1"/>
  <c r="U19" i="1" s="1"/>
  <c r="M17" i="1"/>
  <c r="N17" i="1" s="1"/>
  <c r="S17" i="1"/>
  <c r="T17" i="1" s="1"/>
  <c r="E22" i="1"/>
  <c r="O22" i="1"/>
  <c r="H22" i="1"/>
  <c r="U11" i="1"/>
  <c r="U12" i="1"/>
  <c r="I8" i="1"/>
  <c r="U15" i="1"/>
  <c r="G22" i="1"/>
  <c r="U13" i="1"/>
  <c r="U14" i="1"/>
  <c r="U17" i="1"/>
  <c r="U18" i="1"/>
  <c r="U21" i="1"/>
  <c r="I22" i="1" l="1"/>
  <c r="J8" i="1"/>
  <c r="L8" i="1" s="1"/>
  <c r="S8" i="1" l="1"/>
  <c r="T8" i="1" s="1"/>
  <c r="U8" i="1" s="1"/>
  <c r="U22" i="1" s="1"/>
  <c r="M8" i="1"/>
  <c r="N8" i="1" s="1"/>
  <c r="P22" i="1"/>
  <c r="J22" i="1"/>
  <c r="K22" i="1"/>
  <c r="Q22" i="1"/>
  <c r="R22" i="1"/>
  <c r="T22" i="1" l="1"/>
  <c r="S22" i="1"/>
  <c r="L22" i="1"/>
  <c r="M22" i="1" l="1"/>
  <c r="N22" i="1"/>
</calcChain>
</file>

<file path=xl/sharedStrings.xml><?xml version="1.0" encoding="utf-8"?>
<sst xmlns="http://schemas.openxmlformats.org/spreadsheetml/2006/main" count="42" uniqueCount="40">
  <si>
    <t>Nr.p.k.</t>
  </si>
  <si>
    <t>speciālās izglītības programmas</t>
  </si>
  <si>
    <t xml:space="preserve">vispārējās izglītības programma </t>
  </si>
  <si>
    <t>Nosacītie bērni spec.programmā</t>
  </si>
  <si>
    <t>Nosacītie bērni vispārējie x1</t>
  </si>
  <si>
    <t>pedagogu likmes</t>
  </si>
  <si>
    <t>algas fonds*790</t>
  </si>
  <si>
    <t>papildus finansējums 2,94%</t>
  </si>
  <si>
    <t>kopā mērķdotācija mēnesim (pedagogiem)</t>
  </si>
  <si>
    <t>Logopēda likmes</t>
  </si>
  <si>
    <t>kopā mērķdotācija mēnesim (logopēdam)</t>
  </si>
  <si>
    <t xml:space="preserve">KOPĀ </t>
  </si>
  <si>
    <t>Budžets</t>
  </si>
  <si>
    <t>*8 mēneši</t>
  </si>
  <si>
    <t>ar VSAOI (23.59%)</t>
  </si>
  <si>
    <r>
      <t xml:space="preserve">Aronas pagasta pirmsskolas izglītības iestāde </t>
    </r>
    <r>
      <rPr>
        <b/>
        <sz val="12"/>
        <color theme="1"/>
        <rFont val="Times New Roman"/>
        <family val="1"/>
        <charset val="186"/>
      </rPr>
      <t>"Sprīdītis"</t>
    </r>
  </si>
  <si>
    <r>
      <t>Bērzaunes pagasta pirmsskolas izglītības iestāde</t>
    </r>
    <r>
      <rPr>
        <b/>
        <sz val="12"/>
        <color theme="1"/>
        <rFont val="Times New Roman"/>
        <family val="1"/>
        <charset val="186"/>
      </rPr>
      <t xml:space="preserve"> "Vārpiņa"</t>
    </r>
  </si>
  <si>
    <r>
      <t xml:space="preserve">Dzelzavas pagasta pirmsskolas izglītības iestāde </t>
    </r>
    <r>
      <rPr>
        <b/>
        <sz val="12"/>
        <color theme="1"/>
        <rFont val="Times New Roman"/>
        <family val="1"/>
        <charset val="186"/>
      </rPr>
      <t>"Rūķis"</t>
    </r>
  </si>
  <si>
    <r>
      <t>Kalsnavas pagasta pirmsskolas izglītības iestāde</t>
    </r>
    <r>
      <rPr>
        <b/>
        <sz val="12"/>
        <color theme="1"/>
        <rFont val="Times New Roman"/>
        <family val="1"/>
        <charset val="186"/>
      </rPr>
      <t xml:space="preserve"> "Lācītis Pūks"</t>
    </r>
  </si>
  <si>
    <r>
      <t xml:space="preserve">Ļaudonas pagasta pirmsskolas izglītības iestāde </t>
    </r>
    <r>
      <rPr>
        <b/>
        <sz val="12"/>
        <color theme="1"/>
        <rFont val="Times New Roman"/>
        <family val="1"/>
        <charset val="186"/>
      </rPr>
      <t>"Brīnumdārzs"</t>
    </r>
  </si>
  <si>
    <r>
      <t>Madonas pilsētas pirmsskolas izglītības iestāde</t>
    </r>
    <r>
      <rPr>
        <b/>
        <sz val="12"/>
        <color theme="1"/>
        <rFont val="Times New Roman"/>
        <family val="1"/>
        <charset val="186"/>
      </rPr>
      <t xml:space="preserve"> "Kastanītis"</t>
    </r>
  </si>
  <si>
    <r>
      <t xml:space="preserve">Madonas pilsētas pirmsskolas izglītības iestāde </t>
    </r>
    <r>
      <rPr>
        <b/>
        <sz val="12"/>
        <color theme="1"/>
        <rFont val="Times New Roman"/>
        <family val="1"/>
        <charset val="186"/>
      </rPr>
      <t>"Priedīte"</t>
    </r>
  </si>
  <si>
    <r>
      <t xml:space="preserve">Madonas pilsētas pirmsskolas izglītības iestāde </t>
    </r>
    <r>
      <rPr>
        <b/>
        <sz val="12"/>
        <color theme="1"/>
        <rFont val="Times New Roman"/>
        <family val="1"/>
        <charset val="186"/>
      </rPr>
      <t>"Saulīte"</t>
    </r>
  </si>
  <si>
    <r>
      <t xml:space="preserve">Praulienas pagasta pirmsskolas izglītības iestāde </t>
    </r>
    <r>
      <rPr>
        <b/>
        <sz val="12"/>
        <color theme="1"/>
        <rFont val="Times New Roman"/>
        <family val="1"/>
        <charset val="186"/>
      </rPr>
      <t>"Pasaciņa"</t>
    </r>
  </si>
  <si>
    <r>
      <rPr>
        <b/>
        <sz val="12"/>
        <color theme="1"/>
        <rFont val="Times New Roman"/>
        <family val="1"/>
        <charset val="186"/>
      </rPr>
      <t>Barkavas</t>
    </r>
    <r>
      <rPr>
        <sz val="12"/>
        <color theme="1"/>
        <rFont val="Times New Roman"/>
        <family val="1"/>
        <charset val="186"/>
      </rPr>
      <t xml:space="preserve"> pamatskolas pirmsskolas grupas</t>
    </r>
  </si>
  <si>
    <r>
      <rPr>
        <b/>
        <sz val="12"/>
        <color theme="1"/>
        <rFont val="Times New Roman"/>
        <family val="1"/>
        <charset val="186"/>
      </rPr>
      <t>Degumnieku</t>
    </r>
    <r>
      <rPr>
        <sz val="12"/>
        <color theme="1"/>
        <rFont val="Times New Roman"/>
        <family val="1"/>
        <charset val="186"/>
      </rPr>
      <t xml:space="preserve"> pamatskolas pirmsskolas izglītības grupas</t>
    </r>
  </si>
  <si>
    <r>
      <rPr>
        <b/>
        <sz val="12"/>
        <color theme="1"/>
        <rFont val="Times New Roman"/>
        <family val="1"/>
        <charset val="186"/>
      </rPr>
      <t>Lazdonas</t>
    </r>
    <r>
      <rPr>
        <sz val="12"/>
        <color theme="1"/>
        <rFont val="Times New Roman"/>
        <family val="1"/>
        <charset val="186"/>
      </rPr>
      <t xml:space="preserve"> pamatskolas pirmsskolas izglītības grupas</t>
    </r>
  </si>
  <si>
    <r>
      <rPr>
        <b/>
        <sz val="12"/>
        <color theme="1"/>
        <rFont val="Times New Roman"/>
        <family val="1"/>
        <charset val="186"/>
      </rPr>
      <t>Liezēres</t>
    </r>
    <r>
      <rPr>
        <sz val="12"/>
        <color theme="1"/>
        <rFont val="Times New Roman"/>
        <family val="1"/>
        <charset val="186"/>
      </rPr>
      <t xml:space="preserve"> pamatskolas pirmsskolas izglītības grupas</t>
    </r>
  </si>
  <si>
    <r>
      <rPr>
        <b/>
        <sz val="12"/>
        <color theme="1"/>
        <rFont val="Times New Roman"/>
        <family val="1"/>
        <charset val="186"/>
      </rPr>
      <t>Vestienas</t>
    </r>
    <r>
      <rPr>
        <sz val="12"/>
        <color theme="1"/>
        <rFont val="Times New Roman"/>
        <family val="1"/>
        <charset val="186"/>
      </rPr>
      <t xml:space="preserve"> pamatskolas pirmsskolas izglītības grupas</t>
    </r>
  </si>
  <si>
    <t>Mērķdotācijas sadalījums Madonas novada pašvaldības izglītības iestādēs bērnu no piecu gadu vecuma izglītošanā nodarbināto pirmsskolas izglītības pedagoģisko darbinieku darba samaksai un valsts sociālās apdrošināšanas obligātajām iemaksām no 2021.gada 1.janvāra līdz 31.augustam</t>
  </si>
  <si>
    <t>Izglītības iestādes, kurās apgūst pirmsskolas izglītības programmas</t>
  </si>
  <si>
    <t>Normētie  izglītojamie kopā</t>
  </si>
  <si>
    <t>Mērķdotācija mēnesī tarifikācijai</t>
  </si>
  <si>
    <t>Mērķdotācija mēnesim ar VSAOI (23.59%)</t>
  </si>
  <si>
    <t>Mērķdotācija 8 mēnešiem, EUR</t>
  </si>
  <si>
    <t>Izglītojamo skaits, kuri vecāki par 5 gadiem uz 01.09.2020.</t>
  </si>
  <si>
    <t>Pielikums Nr.1</t>
  </si>
  <si>
    <t>Madonas novada pašvaldības domes</t>
  </si>
  <si>
    <t>22.12.2020. lēmumam Nr.526</t>
  </si>
  <si>
    <t>(protokols Nr.27, 12.p.)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</si>
</sst>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7" x14ac:knownFonts="1">
    <font>
      <sz val="11"/>
      <color theme="1"/>
      <name val="Calibri"/>
      <family val="2"/>
      <charset val="186"/>
      <scheme val="minor"/>
    </font>
    <font>
      <sz val="11"/>
      <color theme="1"/>
      <name val="Times New Roman"/>
      <family val="1"/>
      <charset val="186"/>
    </font>
    <font>
      <sz val="12"/>
      <color theme="1"/>
      <name val="Times New Roman"/>
      <family val="1"/>
      <charset val="186"/>
    </font>
    <font>
      <sz val="10"/>
      <name val="Arial"/>
      <family val="2"/>
      <charset val="186"/>
    </font>
    <font>
      <b/>
      <sz val="12"/>
      <color theme="1"/>
      <name val="Times New Roman"/>
      <family val="1"/>
      <charset val="186"/>
    </font>
    <font>
      <sz val="12"/>
      <color indexed="8"/>
      <name val="Times New Roman"/>
      <family val="1"/>
      <charset val="186"/>
    </font>
    <font>
      <b/>
      <sz val="14"/>
      <color theme="1"/>
      <name val="Times New Roman"/>
      <family val="1"/>
      <charset val="186"/>
    </font>
  </fonts>
  <fills count="4">
    <fill>
      <patternFill patternType="none"/>
    </fill>
    <fill>
      <patternFill patternType="gray125"/>
    </fill>
    <fill>
      <patternFill patternType="solid">
        <fgColor theme="9" tint="0.79998168889431442"/>
        <bgColor indexed="64"/>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Border="0"/>
  </cellStyleXfs>
  <cellXfs count="36">
    <xf numFmtId="0" fontId="0" fillId="0" borderId="0" xfId="0"/>
    <xf numFmtId="49" fontId="1" fillId="0" borderId="0" xfId="0" applyNumberFormat="1" applyFont="1" applyAlignment="1">
      <alignment horizontal="left" vertical="center"/>
    </xf>
    <xf numFmtId="2" fontId="2" fillId="0" borderId="0" xfId="0" applyNumberFormat="1" applyFont="1" applyBorder="1" applyAlignment="1">
      <alignment vertical="center"/>
    </xf>
    <xf numFmtId="2" fontId="2" fillId="0" borderId="0" xfId="0" applyNumberFormat="1" applyFont="1" applyBorder="1" applyAlignment="1">
      <alignment vertical="center" wrapText="1"/>
    </xf>
    <xf numFmtId="49" fontId="1" fillId="0" borderId="0" xfId="0" applyNumberFormat="1" applyFont="1" applyBorder="1"/>
    <xf numFmtId="0" fontId="0" fillId="0" borderId="0" xfId="0" applyAlignment="1">
      <alignment wrapText="1"/>
    </xf>
    <xf numFmtId="1" fontId="0" fillId="0" borderId="0" xfId="0" applyNumberFormat="1" applyFill="1"/>
    <xf numFmtId="1" fontId="4" fillId="0" borderId="1" xfId="0" applyNumberFormat="1" applyFont="1" applyFill="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49" fontId="2"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center" vertical="center" wrapText="1" readingOrder="1"/>
      <protection locked="0"/>
    </xf>
    <xf numFmtId="1" fontId="2" fillId="0" borderId="1" xfId="0" applyNumberFormat="1" applyFont="1" applyFill="1" applyBorder="1" applyAlignment="1">
      <alignment horizontal="center" vertical="center"/>
    </xf>
    <xf numFmtId="1" fontId="2" fillId="0" borderId="1" xfId="0" applyNumberFormat="1" applyFont="1" applyBorder="1" applyAlignment="1">
      <alignment horizontal="center" vertical="center"/>
    </xf>
    <xf numFmtId="0" fontId="2" fillId="2"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2" fillId="0" borderId="1" xfId="0" applyNumberFormat="1" applyFont="1" applyBorder="1" applyAlignment="1">
      <alignment horizontal="left" vertical="center"/>
    </xf>
    <xf numFmtId="0" fontId="2" fillId="3" borderId="1" xfId="0" applyNumberFormat="1" applyFont="1" applyFill="1" applyBorder="1" applyAlignment="1">
      <alignment horizontal="center" vertical="center"/>
    </xf>
    <xf numFmtId="0" fontId="5" fillId="0" borderId="1" xfId="0" applyFont="1" applyBorder="1" applyAlignment="1" applyProtection="1">
      <alignment horizontal="center" vertical="center" wrapText="1" readingOrder="1"/>
      <protection locked="0"/>
    </xf>
    <xf numFmtId="1" fontId="4"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wrapText="1"/>
    </xf>
    <xf numFmtId="1" fontId="4" fillId="0" borderId="0" xfId="0" applyNumberFormat="1" applyFont="1" applyBorder="1" applyAlignment="1">
      <alignment horizontal="center" vertical="center" wrapText="1"/>
    </xf>
    <xf numFmtId="49" fontId="2" fillId="0" borderId="0" xfId="0" applyNumberFormat="1" applyFont="1" applyBorder="1"/>
    <xf numFmtId="0" fontId="2" fillId="0" borderId="0" xfId="0" applyFont="1" applyAlignment="1">
      <alignment wrapText="1"/>
    </xf>
    <xf numFmtId="0" fontId="2" fillId="0" borderId="0" xfId="0" applyFont="1" applyFill="1" applyBorder="1" applyAlignment="1">
      <alignment wrapText="1"/>
    </xf>
    <xf numFmtId="0" fontId="2" fillId="0" borderId="1" xfId="0" applyFont="1" applyBorder="1" applyAlignment="1">
      <alignment horizontal="center" vertical="center"/>
    </xf>
    <xf numFmtId="0" fontId="4" fillId="0" borderId="2" xfId="0" applyNumberFormat="1" applyFont="1" applyFill="1" applyBorder="1" applyAlignment="1">
      <alignment horizontal="right" vertical="center"/>
    </xf>
    <xf numFmtId="0" fontId="4" fillId="0" borderId="3" xfId="0" applyNumberFormat="1" applyFont="1" applyFill="1" applyBorder="1" applyAlignment="1">
      <alignment horizontal="right" vertical="center"/>
    </xf>
    <xf numFmtId="0" fontId="6" fillId="0" borderId="0" xfId="0" applyFont="1" applyBorder="1" applyAlignment="1">
      <alignment horizontal="center" wrapText="1"/>
    </xf>
    <xf numFmtId="0" fontId="0" fillId="0" borderId="0" xfId="0" applyAlignment="1">
      <alignment horizontal="right"/>
    </xf>
  </cellXfs>
  <cellStyles count="2">
    <cellStyle name="Normal 3 2" xfId="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tabSelected="1" workbookViewId="0">
      <selection activeCell="Y6" sqref="Y6"/>
    </sheetView>
  </sheetViews>
  <sheetFormatPr defaultRowHeight="15" outlineLevelRow="1" outlineLevelCol="1" x14ac:dyDescent="0.25"/>
  <cols>
    <col min="2" max="2" width="30.42578125" customWidth="1"/>
    <col min="3" max="3" width="10.85546875" hidden="1" customWidth="1" outlineLevel="1"/>
    <col min="4" max="4" width="12" hidden="1" customWidth="1" outlineLevel="1"/>
    <col min="5" max="5" width="12.42578125" customWidth="1" collapsed="1"/>
    <col min="6" max="6" width="10.28515625" hidden="1" customWidth="1" outlineLevel="1"/>
    <col min="7" max="7" width="11.42578125" hidden="1" customWidth="1" outlineLevel="1"/>
    <col min="8" max="8" width="13.42578125" customWidth="1" collapsed="1"/>
    <col min="9" max="9" width="12.28515625" hidden="1" customWidth="1" outlineLevel="1"/>
    <col min="10" max="10" width="12.42578125" hidden="1" customWidth="1" outlineLevel="1"/>
    <col min="11" max="11" width="13" hidden="1" customWidth="1" outlineLevel="1"/>
    <col min="12" max="12" width="14" hidden="1" customWidth="1" outlineLevel="1" collapsed="1"/>
    <col min="13" max="13" width="11.5703125" hidden="1" customWidth="1" outlineLevel="1"/>
    <col min="14" max="14" width="12.5703125" hidden="1" customWidth="1" outlineLevel="1"/>
    <col min="15" max="15" width="11.7109375" hidden="1" customWidth="1" outlineLevel="1"/>
    <col min="16" max="16" width="14" hidden="1" customWidth="1" outlineLevel="1"/>
    <col min="17" max="17" width="11.42578125" hidden="1" customWidth="1" outlineLevel="1"/>
    <col min="18" max="18" width="12" hidden="1" customWidth="1" outlineLevel="1"/>
    <col min="19" max="19" width="13" customWidth="1" collapsed="1"/>
    <col min="20" max="20" width="14" customWidth="1"/>
    <col min="21" max="21" width="13" customWidth="1"/>
  </cols>
  <sheetData>
    <row r="1" spans="1:21" x14ac:dyDescent="0.25">
      <c r="T1" s="35" t="s">
        <v>36</v>
      </c>
      <c r="U1" s="35"/>
    </row>
    <row r="2" spans="1:21" x14ac:dyDescent="0.25">
      <c r="S2" s="35" t="s">
        <v>37</v>
      </c>
      <c r="T2" s="35"/>
      <c r="U2" s="35"/>
    </row>
    <row r="3" spans="1:21" x14ac:dyDescent="0.25">
      <c r="S3" s="35" t="s">
        <v>38</v>
      </c>
      <c r="T3" s="35"/>
      <c r="U3" s="35"/>
    </row>
    <row r="4" spans="1:21" x14ac:dyDescent="0.25">
      <c r="S4" s="35" t="s">
        <v>39</v>
      </c>
      <c r="T4" s="35"/>
      <c r="U4" s="35"/>
    </row>
    <row r="6" spans="1:21" ht="75.75" customHeight="1" x14ac:dyDescent="0.3">
      <c r="A6" s="34" t="s">
        <v>29</v>
      </c>
      <c r="B6" s="34"/>
      <c r="C6" s="34"/>
      <c r="D6" s="34"/>
      <c r="E6" s="34"/>
      <c r="F6" s="34"/>
      <c r="G6" s="34"/>
      <c r="H6" s="34"/>
      <c r="I6" s="34"/>
      <c r="J6" s="34"/>
      <c r="K6" s="34"/>
      <c r="L6" s="34"/>
      <c r="M6" s="34"/>
      <c r="N6" s="34"/>
      <c r="O6" s="34"/>
      <c r="P6" s="34"/>
      <c r="Q6" s="34"/>
      <c r="R6" s="34"/>
      <c r="S6" s="34"/>
      <c r="T6" s="34"/>
      <c r="U6" s="34"/>
    </row>
    <row r="7" spans="1:21" ht="78.75" x14ac:dyDescent="0.25">
      <c r="A7" s="9" t="s">
        <v>0</v>
      </c>
      <c r="B7" s="9" t="s">
        <v>30</v>
      </c>
      <c r="C7" s="9" t="s">
        <v>2</v>
      </c>
      <c r="D7" s="9" t="s">
        <v>1</v>
      </c>
      <c r="E7" s="10" t="s">
        <v>35</v>
      </c>
      <c r="F7" s="11" t="s">
        <v>3</v>
      </c>
      <c r="G7" s="11" t="s">
        <v>4</v>
      </c>
      <c r="H7" s="10" t="s">
        <v>31</v>
      </c>
      <c r="I7" s="12" t="s">
        <v>5</v>
      </c>
      <c r="J7" s="9" t="s">
        <v>6</v>
      </c>
      <c r="K7" s="13" t="s">
        <v>7</v>
      </c>
      <c r="L7" s="9" t="s">
        <v>8</v>
      </c>
      <c r="M7" s="9" t="s">
        <v>14</v>
      </c>
      <c r="N7" s="31" t="s">
        <v>13</v>
      </c>
      <c r="O7" s="12" t="s">
        <v>9</v>
      </c>
      <c r="P7" s="9" t="s">
        <v>10</v>
      </c>
      <c r="Q7" s="9" t="s">
        <v>14</v>
      </c>
      <c r="R7" s="31" t="s">
        <v>13</v>
      </c>
      <c r="S7" s="10" t="s">
        <v>32</v>
      </c>
      <c r="T7" s="9" t="s">
        <v>33</v>
      </c>
      <c r="U7" s="9" t="s">
        <v>34</v>
      </c>
    </row>
    <row r="8" spans="1:21" s="1" customFormat="1" ht="31.5" x14ac:dyDescent="0.25">
      <c r="A8" s="14">
        <v>1</v>
      </c>
      <c r="B8" s="15" t="s">
        <v>15</v>
      </c>
      <c r="C8" s="16">
        <v>12</v>
      </c>
      <c r="D8" s="17">
        <v>1</v>
      </c>
      <c r="E8" s="18">
        <f>SUM(C8:D8)</f>
        <v>13</v>
      </c>
      <c r="F8" s="19">
        <v>2</v>
      </c>
      <c r="G8" s="19">
        <f>C8*1</f>
        <v>12</v>
      </c>
      <c r="H8" s="20">
        <f>F8+G8</f>
        <v>14</v>
      </c>
      <c r="I8" s="21">
        <f>H8/10.5</f>
        <v>1.3333333333333333</v>
      </c>
      <c r="J8" s="14">
        <f>ROUND(I8*790,0)</f>
        <v>1053</v>
      </c>
      <c r="K8" s="14">
        <v>32.47</v>
      </c>
      <c r="L8" s="22">
        <f>J8+K8</f>
        <v>1085.47</v>
      </c>
      <c r="M8" s="14">
        <f>ROUND(L8*1.2359,0)</f>
        <v>1342</v>
      </c>
      <c r="N8" s="14">
        <f>M8*8</f>
        <v>10736</v>
      </c>
      <c r="O8" s="23">
        <f>E8/200</f>
        <v>6.5000000000000002E-2</v>
      </c>
      <c r="P8" s="14">
        <f>ROUND(O8*790,2)</f>
        <v>51.35</v>
      </c>
      <c r="Q8" s="14">
        <f>ROUND(P8*1.2359,0)</f>
        <v>63</v>
      </c>
      <c r="R8" s="14">
        <f>Q8*8</f>
        <v>504</v>
      </c>
      <c r="S8" s="18">
        <f>L8+P8</f>
        <v>1136.82</v>
      </c>
      <c r="T8" s="18">
        <f>ROUND(S8*1.2359,0)</f>
        <v>1405</v>
      </c>
      <c r="U8" s="18">
        <f>T8*8</f>
        <v>11240</v>
      </c>
    </row>
    <row r="9" spans="1:21" s="1" customFormat="1" ht="31.5" x14ac:dyDescent="0.25">
      <c r="A9" s="14">
        <v>2</v>
      </c>
      <c r="B9" s="15" t="s">
        <v>16</v>
      </c>
      <c r="C9" s="24">
        <v>31</v>
      </c>
      <c r="D9" s="18">
        <v>7</v>
      </c>
      <c r="E9" s="18">
        <f t="shared" ref="E9:E21" si="0">SUM(C9:D9)</f>
        <v>38</v>
      </c>
      <c r="F9" s="19">
        <v>15</v>
      </c>
      <c r="G9" s="19">
        <f t="shared" ref="G9:G21" si="1">C9*1</f>
        <v>31</v>
      </c>
      <c r="H9" s="20">
        <f t="shared" ref="H9:H21" si="2">F9+G9</f>
        <v>46</v>
      </c>
      <c r="I9" s="21">
        <f t="shared" ref="I9:I21" si="3">H9/10.5</f>
        <v>4.3809523809523814</v>
      </c>
      <c r="J9" s="14">
        <f t="shared" ref="J9:J21" si="4">ROUND(I9*790,0)</f>
        <v>3461</v>
      </c>
      <c r="K9" s="14">
        <v>106.17</v>
      </c>
      <c r="L9" s="22">
        <f t="shared" ref="L9:L21" si="5">J9+K9</f>
        <v>3567.17</v>
      </c>
      <c r="M9" s="14">
        <f t="shared" ref="M9:M21" si="6">ROUND(L9*1.2359,0)</f>
        <v>4409</v>
      </c>
      <c r="N9" s="14">
        <f t="shared" ref="N9:N21" si="7">M9*8</f>
        <v>35272</v>
      </c>
      <c r="O9" s="23">
        <f t="shared" ref="O9:O21" si="8">E9/200</f>
        <v>0.19</v>
      </c>
      <c r="P9" s="14">
        <f t="shared" ref="P9:P21" si="9">ROUND(O9*790,2)</f>
        <v>150.1</v>
      </c>
      <c r="Q9" s="14">
        <f t="shared" ref="Q9:Q21" si="10">ROUND(P9*1.2359,0)</f>
        <v>186</v>
      </c>
      <c r="R9" s="14">
        <f t="shared" ref="R9:R21" si="11">Q9*8</f>
        <v>1488</v>
      </c>
      <c r="S9" s="18">
        <f t="shared" ref="S9:S21" si="12">L9+P9</f>
        <v>3717.27</v>
      </c>
      <c r="T9" s="18">
        <f t="shared" ref="T9:T21" si="13">ROUND(S9*1.2359,0)</f>
        <v>4594</v>
      </c>
      <c r="U9" s="18">
        <f t="shared" ref="U9:U21" si="14">T9*8</f>
        <v>36752</v>
      </c>
    </row>
    <row r="10" spans="1:21" s="1" customFormat="1" ht="31.5" x14ac:dyDescent="0.25">
      <c r="A10" s="14">
        <v>3</v>
      </c>
      <c r="B10" s="15" t="s">
        <v>17</v>
      </c>
      <c r="C10" s="24">
        <v>16</v>
      </c>
      <c r="D10" s="17"/>
      <c r="E10" s="18">
        <f t="shared" si="0"/>
        <v>16</v>
      </c>
      <c r="F10" s="19"/>
      <c r="G10" s="19">
        <f t="shared" si="1"/>
        <v>16</v>
      </c>
      <c r="H10" s="20">
        <f t="shared" si="2"/>
        <v>16</v>
      </c>
      <c r="I10" s="21">
        <f t="shared" si="3"/>
        <v>1.5238095238095237</v>
      </c>
      <c r="J10" s="14">
        <f t="shared" si="4"/>
        <v>1204</v>
      </c>
      <c r="K10" s="14">
        <v>37.25</v>
      </c>
      <c r="L10" s="22">
        <f t="shared" si="5"/>
        <v>1241.25</v>
      </c>
      <c r="M10" s="14">
        <f t="shared" si="6"/>
        <v>1534</v>
      </c>
      <c r="N10" s="14">
        <f t="shared" si="7"/>
        <v>12272</v>
      </c>
      <c r="O10" s="23">
        <f t="shared" si="8"/>
        <v>0.08</v>
      </c>
      <c r="P10" s="14">
        <f t="shared" si="9"/>
        <v>63.2</v>
      </c>
      <c r="Q10" s="14">
        <f t="shared" si="10"/>
        <v>78</v>
      </c>
      <c r="R10" s="14">
        <f t="shared" si="11"/>
        <v>624</v>
      </c>
      <c r="S10" s="18">
        <f t="shared" si="12"/>
        <v>1304.45</v>
      </c>
      <c r="T10" s="18">
        <f t="shared" si="13"/>
        <v>1612</v>
      </c>
      <c r="U10" s="18">
        <f t="shared" si="14"/>
        <v>12896</v>
      </c>
    </row>
    <row r="11" spans="1:21" s="1" customFormat="1" ht="31.5" x14ac:dyDescent="0.25">
      <c r="A11" s="14">
        <v>4</v>
      </c>
      <c r="B11" s="15" t="s">
        <v>18</v>
      </c>
      <c r="C11" s="24">
        <v>36</v>
      </c>
      <c r="D11" s="17"/>
      <c r="E11" s="18">
        <f t="shared" si="0"/>
        <v>36</v>
      </c>
      <c r="F11" s="19"/>
      <c r="G11" s="19">
        <f t="shared" si="1"/>
        <v>36</v>
      </c>
      <c r="H11" s="20">
        <f t="shared" si="2"/>
        <v>36</v>
      </c>
      <c r="I11" s="21">
        <f t="shared" si="3"/>
        <v>3.4285714285714284</v>
      </c>
      <c r="J11" s="14">
        <f t="shared" si="4"/>
        <v>2709</v>
      </c>
      <c r="K11" s="14">
        <v>83.82</v>
      </c>
      <c r="L11" s="22">
        <f t="shared" si="5"/>
        <v>2792.82</v>
      </c>
      <c r="M11" s="14">
        <f t="shared" si="6"/>
        <v>3452</v>
      </c>
      <c r="N11" s="14">
        <f t="shared" si="7"/>
        <v>27616</v>
      </c>
      <c r="O11" s="23">
        <f t="shared" si="8"/>
        <v>0.18</v>
      </c>
      <c r="P11" s="14">
        <f t="shared" si="9"/>
        <v>142.19999999999999</v>
      </c>
      <c r="Q11" s="14">
        <f t="shared" si="10"/>
        <v>176</v>
      </c>
      <c r="R11" s="14">
        <f t="shared" si="11"/>
        <v>1408</v>
      </c>
      <c r="S11" s="18">
        <f t="shared" si="12"/>
        <v>2935.02</v>
      </c>
      <c r="T11" s="18">
        <f t="shared" si="13"/>
        <v>3627</v>
      </c>
      <c r="U11" s="18">
        <f t="shared" si="14"/>
        <v>29016</v>
      </c>
    </row>
    <row r="12" spans="1:21" s="1" customFormat="1" ht="34.5" customHeight="1" x14ac:dyDescent="0.25">
      <c r="A12" s="14">
        <v>5</v>
      </c>
      <c r="B12" s="15" t="s">
        <v>19</v>
      </c>
      <c r="C12" s="24">
        <v>25</v>
      </c>
      <c r="D12" s="17">
        <v>3</v>
      </c>
      <c r="E12" s="18">
        <f t="shared" si="0"/>
        <v>28</v>
      </c>
      <c r="F12" s="19">
        <v>8</v>
      </c>
      <c r="G12" s="19">
        <f t="shared" si="1"/>
        <v>25</v>
      </c>
      <c r="H12" s="20">
        <f t="shared" si="2"/>
        <v>33</v>
      </c>
      <c r="I12" s="21">
        <f t="shared" si="3"/>
        <v>3.1428571428571428</v>
      </c>
      <c r="J12" s="14">
        <f t="shared" si="4"/>
        <v>2483</v>
      </c>
      <c r="K12" s="14">
        <v>76.25</v>
      </c>
      <c r="L12" s="22">
        <f t="shared" si="5"/>
        <v>2559.25</v>
      </c>
      <c r="M12" s="14">
        <f t="shared" si="6"/>
        <v>3163</v>
      </c>
      <c r="N12" s="14">
        <f t="shared" si="7"/>
        <v>25304</v>
      </c>
      <c r="O12" s="23">
        <f t="shared" si="8"/>
        <v>0.14000000000000001</v>
      </c>
      <c r="P12" s="14">
        <f t="shared" si="9"/>
        <v>110.6</v>
      </c>
      <c r="Q12" s="14">
        <f t="shared" si="10"/>
        <v>137</v>
      </c>
      <c r="R12" s="14">
        <f t="shared" si="11"/>
        <v>1096</v>
      </c>
      <c r="S12" s="18">
        <f t="shared" si="12"/>
        <v>2669.85</v>
      </c>
      <c r="T12" s="18">
        <f t="shared" si="13"/>
        <v>3300</v>
      </c>
      <c r="U12" s="18">
        <f t="shared" si="14"/>
        <v>26400</v>
      </c>
    </row>
    <row r="13" spans="1:21" s="1" customFormat="1" ht="31.5" x14ac:dyDescent="0.25">
      <c r="A13" s="14">
        <v>6</v>
      </c>
      <c r="B13" s="15" t="s">
        <v>20</v>
      </c>
      <c r="C13" s="24">
        <v>46</v>
      </c>
      <c r="D13" s="17"/>
      <c r="E13" s="18">
        <f t="shared" si="0"/>
        <v>46</v>
      </c>
      <c r="F13" s="19"/>
      <c r="G13" s="19">
        <f t="shared" si="1"/>
        <v>46</v>
      </c>
      <c r="H13" s="20">
        <f t="shared" si="2"/>
        <v>46</v>
      </c>
      <c r="I13" s="21">
        <f>H13/13</f>
        <v>3.5384615384615383</v>
      </c>
      <c r="J13" s="14">
        <f t="shared" si="4"/>
        <v>2795</v>
      </c>
      <c r="K13" s="14">
        <v>87.52</v>
      </c>
      <c r="L13" s="22">
        <f t="shared" si="5"/>
        <v>2882.52</v>
      </c>
      <c r="M13" s="14">
        <f t="shared" si="6"/>
        <v>3563</v>
      </c>
      <c r="N13" s="14">
        <f t="shared" si="7"/>
        <v>28504</v>
      </c>
      <c r="O13" s="23">
        <f t="shared" si="8"/>
        <v>0.23</v>
      </c>
      <c r="P13" s="14">
        <f t="shared" si="9"/>
        <v>181.7</v>
      </c>
      <c r="Q13" s="14">
        <f t="shared" si="10"/>
        <v>225</v>
      </c>
      <c r="R13" s="14">
        <f t="shared" si="11"/>
        <v>1800</v>
      </c>
      <c r="S13" s="18">
        <f t="shared" si="12"/>
        <v>3064.22</v>
      </c>
      <c r="T13" s="18">
        <f t="shared" si="13"/>
        <v>3787</v>
      </c>
      <c r="U13" s="18">
        <f t="shared" si="14"/>
        <v>30296</v>
      </c>
    </row>
    <row r="14" spans="1:21" s="1" customFormat="1" ht="31.5" x14ac:dyDescent="0.25">
      <c r="A14" s="14">
        <v>7</v>
      </c>
      <c r="B14" s="15" t="s">
        <v>21</v>
      </c>
      <c r="C14" s="24">
        <v>93</v>
      </c>
      <c r="D14" s="17"/>
      <c r="E14" s="18">
        <f t="shared" si="0"/>
        <v>93</v>
      </c>
      <c r="F14" s="19"/>
      <c r="G14" s="19">
        <f t="shared" si="1"/>
        <v>93</v>
      </c>
      <c r="H14" s="20">
        <f t="shared" si="2"/>
        <v>93</v>
      </c>
      <c r="I14" s="21">
        <f t="shared" ref="I14:I15" si="15">H14/13</f>
        <v>7.1538461538461542</v>
      </c>
      <c r="J14" s="14">
        <f t="shared" si="4"/>
        <v>5652</v>
      </c>
      <c r="K14" s="14">
        <v>176.96</v>
      </c>
      <c r="L14" s="22">
        <f t="shared" si="5"/>
        <v>5828.96</v>
      </c>
      <c r="M14" s="14">
        <f t="shared" si="6"/>
        <v>7204</v>
      </c>
      <c r="N14" s="14">
        <f t="shared" si="7"/>
        <v>57632</v>
      </c>
      <c r="O14" s="23">
        <f t="shared" si="8"/>
        <v>0.46500000000000002</v>
      </c>
      <c r="P14" s="14">
        <f t="shared" si="9"/>
        <v>367.35</v>
      </c>
      <c r="Q14" s="14">
        <f t="shared" si="10"/>
        <v>454</v>
      </c>
      <c r="R14" s="14">
        <f t="shared" si="11"/>
        <v>3632</v>
      </c>
      <c r="S14" s="18">
        <f t="shared" si="12"/>
        <v>6196.31</v>
      </c>
      <c r="T14" s="18">
        <f t="shared" si="13"/>
        <v>7658</v>
      </c>
      <c r="U14" s="18">
        <f t="shared" si="14"/>
        <v>61264</v>
      </c>
    </row>
    <row r="15" spans="1:21" s="1" customFormat="1" ht="31.5" x14ac:dyDescent="0.25">
      <c r="A15" s="14">
        <v>8</v>
      </c>
      <c r="B15" s="15" t="s">
        <v>22</v>
      </c>
      <c r="C15" s="24">
        <v>120</v>
      </c>
      <c r="D15" s="17">
        <v>7</v>
      </c>
      <c r="E15" s="18">
        <f t="shared" si="0"/>
        <v>127</v>
      </c>
      <c r="F15" s="19">
        <v>20</v>
      </c>
      <c r="G15" s="19">
        <f t="shared" si="1"/>
        <v>120</v>
      </c>
      <c r="H15" s="20">
        <f t="shared" si="2"/>
        <v>140</v>
      </c>
      <c r="I15" s="21">
        <f t="shared" si="15"/>
        <v>10.76923076923077</v>
      </c>
      <c r="J15" s="14">
        <f t="shared" si="4"/>
        <v>8508</v>
      </c>
      <c r="K15" s="14">
        <v>264.87</v>
      </c>
      <c r="L15" s="22">
        <f t="shared" si="5"/>
        <v>8772.8700000000008</v>
      </c>
      <c r="M15" s="14">
        <f t="shared" si="6"/>
        <v>10842</v>
      </c>
      <c r="N15" s="14">
        <f t="shared" si="7"/>
        <v>86736</v>
      </c>
      <c r="O15" s="23">
        <f t="shared" si="8"/>
        <v>0.63500000000000001</v>
      </c>
      <c r="P15" s="14">
        <f t="shared" si="9"/>
        <v>501.65</v>
      </c>
      <c r="Q15" s="14">
        <f t="shared" si="10"/>
        <v>620</v>
      </c>
      <c r="R15" s="14">
        <f t="shared" si="11"/>
        <v>4960</v>
      </c>
      <c r="S15" s="18">
        <f t="shared" si="12"/>
        <v>9274.52</v>
      </c>
      <c r="T15" s="18">
        <f t="shared" si="13"/>
        <v>11462</v>
      </c>
      <c r="U15" s="18">
        <f t="shared" si="14"/>
        <v>91696</v>
      </c>
    </row>
    <row r="16" spans="1:21" s="1" customFormat="1" ht="31.5" x14ac:dyDescent="0.25">
      <c r="A16" s="14">
        <v>9</v>
      </c>
      <c r="B16" s="15" t="s">
        <v>23</v>
      </c>
      <c r="C16" s="24">
        <v>45</v>
      </c>
      <c r="D16" s="17">
        <v>8</v>
      </c>
      <c r="E16" s="18">
        <f t="shared" si="0"/>
        <v>53</v>
      </c>
      <c r="F16" s="19">
        <v>24</v>
      </c>
      <c r="G16" s="19">
        <f t="shared" si="1"/>
        <v>45</v>
      </c>
      <c r="H16" s="20">
        <f t="shared" si="2"/>
        <v>69</v>
      </c>
      <c r="I16" s="21">
        <f t="shared" si="3"/>
        <v>6.5714285714285712</v>
      </c>
      <c r="J16" s="14">
        <f t="shared" si="4"/>
        <v>5191</v>
      </c>
      <c r="K16" s="14">
        <v>158.77000000000001</v>
      </c>
      <c r="L16" s="22">
        <f t="shared" si="5"/>
        <v>5349.77</v>
      </c>
      <c r="M16" s="14">
        <f t="shared" si="6"/>
        <v>6612</v>
      </c>
      <c r="N16" s="14">
        <f t="shared" si="7"/>
        <v>52896</v>
      </c>
      <c r="O16" s="23">
        <f t="shared" si="8"/>
        <v>0.26500000000000001</v>
      </c>
      <c r="P16" s="14">
        <f t="shared" si="9"/>
        <v>209.35</v>
      </c>
      <c r="Q16" s="14">
        <f t="shared" si="10"/>
        <v>259</v>
      </c>
      <c r="R16" s="14">
        <f t="shared" si="11"/>
        <v>2072</v>
      </c>
      <c r="S16" s="18">
        <f t="shared" si="12"/>
        <v>5559.1200000000008</v>
      </c>
      <c r="T16" s="18">
        <f t="shared" si="13"/>
        <v>6871</v>
      </c>
      <c r="U16" s="18">
        <f t="shared" si="14"/>
        <v>54968</v>
      </c>
    </row>
    <row r="17" spans="1:21" s="1" customFormat="1" ht="31.5" x14ac:dyDescent="0.25">
      <c r="A17" s="14">
        <v>10</v>
      </c>
      <c r="B17" s="15" t="s">
        <v>24</v>
      </c>
      <c r="C17" s="24">
        <v>21</v>
      </c>
      <c r="D17" s="25"/>
      <c r="E17" s="18">
        <f t="shared" si="0"/>
        <v>21</v>
      </c>
      <c r="F17" s="19"/>
      <c r="G17" s="19">
        <f t="shared" si="1"/>
        <v>21</v>
      </c>
      <c r="H17" s="20">
        <f t="shared" si="2"/>
        <v>21</v>
      </c>
      <c r="I17" s="21">
        <f t="shared" si="3"/>
        <v>2</v>
      </c>
      <c r="J17" s="14">
        <f t="shared" si="4"/>
        <v>1580</v>
      </c>
      <c r="K17" s="14">
        <v>48.89</v>
      </c>
      <c r="L17" s="22">
        <f t="shared" si="5"/>
        <v>1628.89</v>
      </c>
      <c r="M17" s="14">
        <f t="shared" si="6"/>
        <v>2013</v>
      </c>
      <c r="N17" s="14">
        <f t="shared" si="7"/>
        <v>16104</v>
      </c>
      <c r="O17" s="23">
        <f t="shared" si="8"/>
        <v>0.105</v>
      </c>
      <c r="P17" s="14">
        <f t="shared" si="9"/>
        <v>82.95</v>
      </c>
      <c r="Q17" s="14">
        <f t="shared" si="10"/>
        <v>103</v>
      </c>
      <c r="R17" s="14">
        <f t="shared" si="11"/>
        <v>824</v>
      </c>
      <c r="S17" s="18">
        <f t="shared" si="12"/>
        <v>1711.8400000000001</v>
      </c>
      <c r="T17" s="18">
        <f t="shared" si="13"/>
        <v>2116</v>
      </c>
      <c r="U17" s="18">
        <f t="shared" si="14"/>
        <v>16928</v>
      </c>
    </row>
    <row r="18" spans="1:21" s="1" customFormat="1" ht="31.5" x14ac:dyDescent="0.25">
      <c r="A18" s="14">
        <v>11</v>
      </c>
      <c r="B18" s="15" t="s">
        <v>25</v>
      </c>
      <c r="C18" s="24">
        <v>11</v>
      </c>
      <c r="D18" s="25"/>
      <c r="E18" s="18">
        <f t="shared" si="0"/>
        <v>11</v>
      </c>
      <c r="F18" s="19"/>
      <c r="G18" s="19">
        <f t="shared" si="1"/>
        <v>11</v>
      </c>
      <c r="H18" s="20">
        <f t="shared" si="2"/>
        <v>11</v>
      </c>
      <c r="I18" s="21">
        <f t="shared" si="3"/>
        <v>1.0476190476190477</v>
      </c>
      <c r="J18" s="14">
        <f t="shared" si="4"/>
        <v>828</v>
      </c>
      <c r="K18" s="14">
        <v>25.62</v>
      </c>
      <c r="L18" s="22">
        <f t="shared" si="5"/>
        <v>853.62</v>
      </c>
      <c r="M18" s="14">
        <f t="shared" si="6"/>
        <v>1055</v>
      </c>
      <c r="N18" s="14">
        <f t="shared" si="7"/>
        <v>8440</v>
      </c>
      <c r="O18" s="23">
        <f t="shared" si="8"/>
        <v>5.5E-2</v>
      </c>
      <c r="P18" s="14">
        <f t="shared" si="9"/>
        <v>43.45</v>
      </c>
      <c r="Q18" s="14">
        <f t="shared" si="10"/>
        <v>54</v>
      </c>
      <c r="R18" s="14">
        <f t="shared" si="11"/>
        <v>432</v>
      </c>
      <c r="S18" s="18">
        <f t="shared" si="12"/>
        <v>897.07</v>
      </c>
      <c r="T18" s="18">
        <f t="shared" si="13"/>
        <v>1109</v>
      </c>
      <c r="U18" s="18">
        <f t="shared" si="14"/>
        <v>8872</v>
      </c>
    </row>
    <row r="19" spans="1:21" s="1" customFormat="1" ht="31.5" x14ac:dyDescent="0.25">
      <c r="A19" s="14">
        <v>12</v>
      </c>
      <c r="B19" s="15" t="s">
        <v>26</v>
      </c>
      <c r="C19" s="24">
        <v>9</v>
      </c>
      <c r="D19" s="25"/>
      <c r="E19" s="18">
        <f t="shared" si="0"/>
        <v>9</v>
      </c>
      <c r="F19" s="19"/>
      <c r="G19" s="19">
        <f t="shared" si="1"/>
        <v>9</v>
      </c>
      <c r="H19" s="20">
        <f t="shared" si="2"/>
        <v>9</v>
      </c>
      <c r="I19" s="21">
        <f t="shared" si="3"/>
        <v>0.8571428571428571</v>
      </c>
      <c r="J19" s="14">
        <f t="shared" si="4"/>
        <v>677</v>
      </c>
      <c r="K19" s="14">
        <v>20.95</v>
      </c>
      <c r="L19" s="22">
        <f t="shared" si="5"/>
        <v>697.95</v>
      </c>
      <c r="M19" s="14">
        <f t="shared" si="6"/>
        <v>863</v>
      </c>
      <c r="N19" s="14">
        <f t="shared" si="7"/>
        <v>6904</v>
      </c>
      <c r="O19" s="23">
        <f t="shared" si="8"/>
        <v>4.4999999999999998E-2</v>
      </c>
      <c r="P19" s="14">
        <f t="shared" si="9"/>
        <v>35.549999999999997</v>
      </c>
      <c r="Q19" s="14">
        <f t="shared" si="10"/>
        <v>44</v>
      </c>
      <c r="R19" s="14">
        <f t="shared" si="11"/>
        <v>352</v>
      </c>
      <c r="S19" s="18">
        <f t="shared" si="12"/>
        <v>733.5</v>
      </c>
      <c r="T19" s="18">
        <f t="shared" si="13"/>
        <v>907</v>
      </c>
      <c r="U19" s="18">
        <f t="shared" si="14"/>
        <v>7256</v>
      </c>
    </row>
    <row r="20" spans="1:21" s="1" customFormat="1" ht="31.5" x14ac:dyDescent="0.25">
      <c r="A20" s="14">
        <v>13</v>
      </c>
      <c r="B20" s="26" t="s">
        <v>27</v>
      </c>
      <c r="C20" s="24">
        <v>20</v>
      </c>
      <c r="D20" s="25">
        <v>3</v>
      </c>
      <c r="E20" s="18">
        <f t="shared" si="0"/>
        <v>23</v>
      </c>
      <c r="F20" s="19">
        <v>9</v>
      </c>
      <c r="G20" s="19">
        <f t="shared" si="1"/>
        <v>20</v>
      </c>
      <c r="H20" s="20">
        <f t="shared" si="2"/>
        <v>29</v>
      </c>
      <c r="I20" s="21">
        <f t="shared" si="3"/>
        <v>2.7619047619047619</v>
      </c>
      <c r="J20" s="14">
        <f t="shared" si="4"/>
        <v>2182</v>
      </c>
      <c r="K20" s="14">
        <v>66.819999999999993</v>
      </c>
      <c r="L20" s="22">
        <f t="shared" si="5"/>
        <v>2248.8200000000002</v>
      </c>
      <c r="M20" s="14">
        <f t="shared" si="6"/>
        <v>2779</v>
      </c>
      <c r="N20" s="14">
        <f t="shared" si="7"/>
        <v>22232</v>
      </c>
      <c r="O20" s="23">
        <f t="shared" si="8"/>
        <v>0.115</v>
      </c>
      <c r="P20" s="14">
        <f t="shared" si="9"/>
        <v>90.85</v>
      </c>
      <c r="Q20" s="14">
        <f t="shared" si="10"/>
        <v>112</v>
      </c>
      <c r="R20" s="14">
        <f t="shared" si="11"/>
        <v>896</v>
      </c>
      <c r="S20" s="18">
        <f t="shared" si="12"/>
        <v>2339.67</v>
      </c>
      <c r="T20" s="18">
        <f t="shared" si="13"/>
        <v>2892</v>
      </c>
      <c r="U20" s="18">
        <f t="shared" si="14"/>
        <v>23136</v>
      </c>
    </row>
    <row r="21" spans="1:21" s="1" customFormat="1" ht="31.5" x14ac:dyDescent="0.25">
      <c r="A21" s="14">
        <v>14</v>
      </c>
      <c r="B21" s="26" t="s">
        <v>28</v>
      </c>
      <c r="C21" s="24">
        <v>11</v>
      </c>
      <c r="D21" s="25"/>
      <c r="E21" s="18">
        <f t="shared" si="0"/>
        <v>11</v>
      </c>
      <c r="F21" s="19"/>
      <c r="G21" s="19">
        <f t="shared" si="1"/>
        <v>11</v>
      </c>
      <c r="H21" s="20">
        <f t="shared" si="2"/>
        <v>11</v>
      </c>
      <c r="I21" s="21">
        <f t="shared" si="3"/>
        <v>1.0476190476190477</v>
      </c>
      <c r="J21" s="14">
        <f t="shared" si="4"/>
        <v>828</v>
      </c>
      <c r="K21" s="14">
        <v>25.62</v>
      </c>
      <c r="L21" s="22">
        <f t="shared" si="5"/>
        <v>853.62</v>
      </c>
      <c r="M21" s="14">
        <f t="shared" si="6"/>
        <v>1055</v>
      </c>
      <c r="N21" s="14">
        <f t="shared" si="7"/>
        <v>8440</v>
      </c>
      <c r="O21" s="23">
        <f t="shared" si="8"/>
        <v>5.5E-2</v>
      </c>
      <c r="P21" s="14">
        <f t="shared" si="9"/>
        <v>43.45</v>
      </c>
      <c r="Q21" s="14">
        <f t="shared" si="10"/>
        <v>54</v>
      </c>
      <c r="R21" s="14">
        <f t="shared" si="11"/>
        <v>432</v>
      </c>
      <c r="S21" s="18">
        <f t="shared" si="12"/>
        <v>897.07</v>
      </c>
      <c r="T21" s="18">
        <f t="shared" si="13"/>
        <v>1109</v>
      </c>
      <c r="U21" s="18">
        <f t="shared" si="14"/>
        <v>8872</v>
      </c>
    </row>
    <row r="22" spans="1:21" s="1" customFormat="1" ht="15.75" x14ac:dyDescent="0.25">
      <c r="A22" s="32" t="s">
        <v>11</v>
      </c>
      <c r="B22" s="33"/>
      <c r="C22" s="7">
        <f t="shared" ref="C22:T22" si="16">SUM(C8:C21)</f>
        <v>496</v>
      </c>
      <c r="D22" s="7">
        <f t="shared" si="16"/>
        <v>29</v>
      </c>
      <c r="E22" s="7">
        <f t="shared" si="16"/>
        <v>525</v>
      </c>
      <c r="F22" s="7">
        <f t="shared" si="16"/>
        <v>78</v>
      </c>
      <c r="G22" s="7">
        <f t="shared" si="16"/>
        <v>496</v>
      </c>
      <c r="H22" s="7">
        <f t="shared" si="16"/>
        <v>574</v>
      </c>
      <c r="I22" s="7">
        <f t="shared" si="16"/>
        <v>49.556776556776555</v>
      </c>
      <c r="J22" s="7">
        <f t="shared" si="16"/>
        <v>39151</v>
      </c>
      <c r="K22" s="7">
        <f t="shared" si="16"/>
        <v>1211.9799999999998</v>
      </c>
      <c r="L22" s="7">
        <f t="shared" si="16"/>
        <v>40362.980000000003</v>
      </c>
      <c r="M22" s="7">
        <f t="shared" si="16"/>
        <v>49886</v>
      </c>
      <c r="N22" s="7">
        <f t="shared" si="16"/>
        <v>399088</v>
      </c>
      <c r="O22" s="7">
        <f t="shared" si="16"/>
        <v>2.6250000000000004</v>
      </c>
      <c r="P22" s="7">
        <f t="shared" si="16"/>
        <v>2073.75</v>
      </c>
      <c r="Q22" s="7">
        <f t="shared" si="16"/>
        <v>2565</v>
      </c>
      <c r="R22" s="7">
        <f t="shared" si="16"/>
        <v>20520</v>
      </c>
      <c r="S22" s="7">
        <f t="shared" si="16"/>
        <v>42436.729999999996</v>
      </c>
      <c r="T22" s="7">
        <f t="shared" si="16"/>
        <v>52449</v>
      </c>
      <c r="U22" s="7">
        <f>SUM(U8:U21)</f>
        <v>419592</v>
      </c>
    </row>
    <row r="23" spans="1:21" s="4" customFormat="1" ht="15.75" hidden="1" x14ac:dyDescent="0.25">
      <c r="A23" s="2"/>
      <c r="B23" s="3"/>
      <c r="C23" s="27"/>
      <c r="D23" s="27"/>
      <c r="E23" s="28"/>
      <c r="F23" s="28"/>
      <c r="G23" s="28"/>
      <c r="H23" s="28"/>
      <c r="I23" s="28"/>
      <c r="J23" s="28"/>
      <c r="K23" s="28"/>
      <c r="L23" s="28"/>
      <c r="M23" s="28"/>
      <c r="N23" s="28"/>
      <c r="O23" s="28"/>
      <c r="P23" s="28"/>
      <c r="Q23" s="28"/>
      <c r="R23" s="28"/>
      <c r="S23" s="28"/>
      <c r="T23" s="28"/>
      <c r="U23" s="28"/>
    </row>
    <row r="24" spans="1:21" ht="15" hidden="1" customHeight="1" x14ac:dyDescent="0.25">
      <c r="A24" s="29"/>
      <c r="B24" s="29"/>
      <c r="C24" s="30"/>
      <c r="D24" s="30"/>
      <c r="E24" s="8"/>
      <c r="F24" s="8"/>
      <c r="G24" s="8"/>
      <c r="H24" s="8"/>
      <c r="I24" s="8"/>
      <c r="J24" s="8"/>
      <c r="K24" s="8"/>
      <c r="L24" s="8"/>
      <c r="M24" s="8"/>
      <c r="N24" s="8"/>
      <c r="O24" s="8"/>
      <c r="P24" s="8"/>
      <c r="Q24" s="8"/>
      <c r="R24" s="8"/>
      <c r="S24" s="8"/>
      <c r="T24" s="8"/>
      <c r="U24" s="8"/>
    </row>
    <row r="25" spans="1:21" ht="15.75" x14ac:dyDescent="0.25">
      <c r="A25" s="29"/>
      <c r="B25" s="29"/>
      <c r="C25" s="29"/>
      <c r="D25" s="29"/>
      <c r="E25" s="8"/>
      <c r="F25" s="8"/>
      <c r="G25" s="8"/>
      <c r="H25" s="8"/>
      <c r="I25" s="8"/>
      <c r="J25" s="8"/>
      <c r="K25" s="8"/>
      <c r="L25" s="8"/>
      <c r="M25" s="8"/>
      <c r="N25" s="8"/>
      <c r="O25" s="8"/>
      <c r="P25" s="8"/>
      <c r="Q25" s="8"/>
      <c r="R25" s="8"/>
      <c r="S25" s="8"/>
      <c r="T25" s="8"/>
      <c r="U25" s="8"/>
    </row>
    <row r="26" spans="1:21" ht="15.75" outlineLevel="1" x14ac:dyDescent="0.25">
      <c r="A26" s="29"/>
      <c r="B26" s="29"/>
      <c r="C26" s="29"/>
      <c r="D26" s="29"/>
      <c r="E26" s="8"/>
      <c r="F26" s="8"/>
      <c r="G26" s="8"/>
      <c r="H26" s="8"/>
      <c r="I26" s="8"/>
      <c r="J26" s="8"/>
      <c r="K26" s="8"/>
      <c r="L26" s="8"/>
      <c r="M26" s="8"/>
      <c r="N26" s="8"/>
      <c r="O26" s="8"/>
      <c r="P26" s="8"/>
      <c r="Q26" s="8"/>
      <c r="R26" s="8"/>
      <c r="S26" s="8"/>
      <c r="T26" s="8" t="s">
        <v>12</v>
      </c>
      <c r="U26" s="8">
        <v>419592</v>
      </c>
    </row>
    <row r="27" spans="1:21" outlineLevel="1" x14ac:dyDescent="0.25">
      <c r="A27" s="5"/>
      <c r="B27" s="5"/>
      <c r="C27" s="5"/>
      <c r="D27" s="5"/>
      <c r="U27" s="6"/>
    </row>
    <row r="28" spans="1:21" x14ac:dyDescent="0.25">
      <c r="A28" s="5"/>
      <c r="B28" s="5"/>
      <c r="C28" s="5"/>
      <c r="D28" s="5"/>
    </row>
    <row r="29" spans="1:21" x14ac:dyDescent="0.25">
      <c r="A29" s="5"/>
      <c r="B29" s="5"/>
      <c r="C29" s="5"/>
      <c r="D29" s="5"/>
    </row>
    <row r="30" spans="1:21" x14ac:dyDescent="0.25">
      <c r="A30" s="5"/>
      <c r="B30" s="5"/>
      <c r="C30" s="5"/>
      <c r="D30" s="5"/>
    </row>
  </sheetData>
  <mergeCells count="6">
    <mergeCell ref="A22:B22"/>
    <mergeCell ref="A6:U6"/>
    <mergeCell ref="T1:U1"/>
    <mergeCell ref="S2:U2"/>
    <mergeCell ref="S3:U3"/>
    <mergeCell ref="S4:U4"/>
  </mergeCell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VM pirmsskolas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DinaB</dc:creator>
  <cp:lastModifiedBy>DaceC</cp:lastModifiedBy>
  <cp:lastPrinted>2020-12-09T12:32:17Z</cp:lastPrinted>
  <dcterms:created xsi:type="dcterms:W3CDTF">2020-09-18T06:07:04Z</dcterms:created>
  <dcterms:modified xsi:type="dcterms:W3CDTF">2020-12-22T14:33:13Z</dcterms:modified>
</cp:coreProperties>
</file>